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Nasvětlení přechodů\Nasvětlení přechodů pro chodce 2019 Ing. Brslica\Výběrovka 2022\"/>
    </mc:Choice>
  </mc:AlternateContent>
  <bookViews>
    <workbookView xWindow="480" yWindow="120" windowWidth="27795" windowHeight="16425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9" i="3" l="1"/>
  <c r="C29" i="3" s="1"/>
  <c r="C12" i="3"/>
  <c r="B6" i="3"/>
  <c r="C7" i="3" s="1"/>
  <c r="H87" i="2"/>
  <c r="E87" i="2"/>
  <c r="H85" i="2"/>
  <c r="E85" i="2"/>
  <c r="H83" i="2"/>
  <c r="E83" i="2"/>
  <c r="H82" i="2"/>
  <c r="E82" i="2"/>
  <c r="H80" i="2"/>
  <c r="E80" i="2"/>
  <c r="H78" i="2"/>
  <c r="E78" i="2"/>
  <c r="H76" i="2"/>
  <c r="E76" i="2"/>
  <c r="H74" i="2"/>
  <c r="E74" i="2"/>
  <c r="H73" i="2"/>
  <c r="E73" i="2"/>
  <c r="H71" i="2"/>
  <c r="E71" i="2"/>
  <c r="H69" i="2"/>
  <c r="E69" i="2"/>
  <c r="H67" i="2"/>
  <c r="E67" i="2"/>
  <c r="H65" i="2"/>
  <c r="E65" i="2"/>
  <c r="H63" i="2"/>
  <c r="E63" i="2"/>
  <c r="H61" i="2"/>
  <c r="E61" i="2"/>
  <c r="H58" i="2"/>
  <c r="E58" i="2"/>
  <c r="H56" i="2"/>
  <c r="E56" i="2"/>
  <c r="H54" i="2"/>
  <c r="E54" i="2"/>
  <c r="H52" i="2"/>
  <c r="E52" i="2"/>
  <c r="H47" i="2"/>
  <c r="E47" i="2"/>
  <c r="H46" i="2"/>
  <c r="E46" i="2"/>
  <c r="H43" i="2"/>
  <c r="E43" i="2"/>
  <c r="H42" i="2"/>
  <c r="E42" i="2"/>
  <c r="H41" i="2"/>
  <c r="E41" i="2"/>
  <c r="H40" i="2"/>
  <c r="E40" i="2"/>
  <c r="H39" i="2"/>
  <c r="E39" i="2"/>
  <c r="H37" i="2"/>
  <c r="E37" i="2"/>
  <c r="H36" i="2"/>
  <c r="E36" i="2"/>
  <c r="H34" i="2"/>
  <c r="E34" i="2"/>
  <c r="H33" i="2"/>
  <c r="E33" i="2"/>
  <c r="H31" i="2"/>
  <c r="E31" i="2"/>
  <c r="H29" i="2"/>
  <c r="E29" i="2"/>
  <c r="H27" i="2"/>
  <c r="E27" i="2"/>
  <c r="H26" i="2"/>
  <c r="E26" i="2"/>
  <c r="H24" i="2"/>
  <c r="E24" i="2"/>
  <c r="H22" i="2"/>
  <c r="E22" i="2"/>
  <c r="H20" i="2"/>
  <c r="E20" i="2"/>
  <c r="H18" i="2"/>
  <c r="E18" i="2"/>
  <c r="H16" i="2"/>
  <c r="E16" i="2"/>
  <c r="H14" i="2"/>
  <c r="E14" i="2"/>
  <c r="H12" i="2"/>
  <c r="E12" i="2"/>
  <c r="H10" i="2"/>
  <c r="E10" i="2"/>
  <c r="H9" i="2"/>
  <c r="E9" i="2"/>
  <c r="H7" i="2"/>
  <c r="E7" i="2"/>
  <c r="H6" i="2"/>
  <c r="E6" i="2"/>
  <c r="H4" i="2"/>
  <c r="E4" i="2"/>
  <c r="H49" i="2" l="1"/>
  <c r="C9" i="3" s="1"/>
  <c r="I1" i="2"/>
  <c r="E48" i="2" s="1"/>
  <c r="E49" i="2" s="1"/>
  <c r="C8" i="3" s="1"/>
  <c r="E88" i="2"/>
  <c r="H88" i="2"/>
  <c r="B7" i="3"/>
  <c r="C13" i="3" l="1"/>
  <c r="C14" i="3" s="1"/>
  <c r="C11" i="3"/>
  <c r="C10" i="3"/>
  <c r="B10" i="3"/>
  <c r="C15" i="3" l="1"/>
  <c r="C22" i="3" s="1"/>
  <c r="C18" i="3"/>
  <c r="B15" i="3"/>
  <c r="C23" i="3" l="1"/>
  <c r="C24" i="3" s="1"/>
  <c r="C16" i="3"/>
  <c r="C17" i="3"/>
  <c r="C19" i="3" l="1"/>
  <c r="C25" i="3" l="1"/>
  <c r="B28" i="3" s="1"/>
  <c r="C28" i="3" s="1"/>
  <c r="C27" i="3" l="1"/>
  <c r="C30" i="3" s="1"/>
</calcChain>
</file>

<file path=xl/sharedStrings.xml><?xml version="1.0" encoding="utf-8"?>
<sst xmlns="http://schemas.openxmlformats.org/spreadsheetml/2006/main" count="367" uniqueCount="183">
  <si>
    <t>Název</t>
  </si>
  <si>
    <t>Hodnota</t>
  </si>
  <si>
    <t>Nadpis rekapitulace</t>
  </si>
  <si>
    <t>Seznam prací a dodávek elektrotechnických zařízení</t>
  </si>
  <si>
    <t>Akce</t>
  </si>
  <si>
    <t>Nasvětlení přechodů pro chodce v Uherském Brodě</t>
  </si>
  <si>
    <t>Projekt</t>
  </si>
  <si>
    <t>SOI 03 - Přechod v ulici Na Dlouhých, u Balkánu</t>
  </si>
  <si>
    <t>Investor</t>
  </si>
  <si>
    <t>Město Uherský Brod</t>
  </si>
  <si>
    <t>Z. č.</t>
  </si>
  <si>
    <t>12-3/2018</t>
  </si>
  <si>
    <t>A. č.</t>
  </si>
  <si>
    <t/>
  </si>
  <si>
    <t>Smlouva</t>
  </si>
  <si>
    <t>Vypracoval</t>
  </si>
  <si>
    <t>Ing. Stanislav Bršlica</t>
  </si>
  <si>
    <t>Kontroloval</t>
  </si>
  <si>
    <t>Ing. St. Bršlica</t>
  </si>
  <si>
    <t>Datum</t>
  </si>
  <si>
    <t>01.08.2019</t>
  </si>
  <si>
    <t>Zpracovatel</t>
  </si>
  <si>
    <t>CÚ</t>
  </si>
  <si>
    <t>04/2019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</si>
  <si>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</si>
  <si>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</si>
  <si>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</si>
  <si>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</si>
  <si>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</si>
  <si>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</si>
  <si>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</si>
  <si>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</si>
  <si>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</si>
  <si>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</si>
  <si>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</si>
  <si>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</si>
  <si>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</si>
  <si>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</si>
  <si>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</si>
  <si>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</si>
  <si>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0,80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</si>
  <si>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</si>
  <si>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</si>
  <si>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</si>
  <si>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</si>
  <si>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</si>
  <si>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</si>
  <si>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</si>
  <si>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</si>
  <si>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</si>
  <si>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</si>
  <si>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</si>
  <si>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</si>
  <si>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</si>
  <si>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</si>
  <si>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</si>
  <si>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</si>
  <si>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</si>
  <si>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</si>
  <si>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</si>
  <si>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Elektromontáže</t>
  </si>
  <si>
    <t>KABEL SILOVÝ,IZOLACE PVC S VODIČEM PE</t>
  </si>
  <si>
    <t>CYKY-J 3x1.5 mm2 , pevně</t>
  </si>
  <si>
    <t>m</t>
  </si>
  <si>
    <t>CYKY-J 4x10 mm2 , pevně</t>
  </si>
  <si>
    <t>UKONČENÍ Cu KABELŮ  DO</t>
  </si>
  <si>
    <t xml:space="preserve"> 5x4 mm2</t>
  </si>
  <si>
    <t>ks</t>
  </si>
  <si>
    <t xml:space="preserve"> 4x10 mm2</t>
  </si>
  <si>
    <t>Montáž svítidel výbojkových se zapojením vodičů, průmyslových nebo venkovních</t>
  </si>
  <si>
    <t xml:space="preserve"> na výložník</t>
  </si>
  <si>
    <t>202013</t>
  </si>
  <si>
    <t>SVÍTIDLA VEŘEJNÉHO OSVĚTLENÍ LED</t>
  </si>
  <si>
    <t>OMS 10 MEGIN M2 L18 71W 8750lm 740, s možností regulace stmívání</t>
  </si>
  <si>
    <t>Montáž stožárů osvětlení bez zemních prací ostatních</t>
  </si>
  <si>
    <t xml:space="preserve"> do 12 m</t>
  </si>
  <si>
    <t>204011</t>
  </si>
  <si>
    <t>STOŽÁR PRO OSVĚTLENÍ PŘECHODU PRO CHODCE</t>
  </si>
  <si>
    <t>Montáž výložníků osvětlení jednoramenných sloupových, hmotnosti</t>
  </si>
  <si>
    <t xml:space="preserve"> do 35 kg</t>
  </si>
  <si>
    <t>204103</t>
  </si>
  <si>
    <t>VÝLOŽNÍK JEDNORAMENNÝ</t>
  </si>
  <si>
    <t>Výložník UD 1 - 2500/B, 2,5m</t>
  </si>
  <si>
    <t>Montáž elektovýzbroje stožárů</t>
  </si>
  <si>
    <t xml:space="preserve"> 1 okruh</t>
  </si>
  <si>
    <t>204201</t>
  </si>
  <si>
    <t>STOŽÁROVÁ VÝZBROJ</t>
  </si>
  <si>
    <t>SV SV 9.10.4</t>
  </si>
  <si>
    <t>IS504033-- Pojistka závitová D01/10A</t>
  </si>
  <si>
    <t>OCELOVÝ PÁSEK POZINKOVANÝ</t>
  </si>
  <si>
    <t>Páska 30x4 páska 30x4 (0,95 kg/m), pevně</t>
  </si>
  <si>
    <t>OCELOVÝ DRÁT POZINKOVANÝ</t>
  </si>
  <si>
    <t>Drát 8 drát ø 8mm(0,40kg/m), pevně</t>
  </si>
  <si>
    <t>SVORKA HROMOSVODNÍ,UZEMŇOVACÍ</t>
  </si>
  <si>
    <t>SP připojovací</t>
  </si>
  <si>
    <t>SR 3b svorka páska-drát</t>
  </si>
  <si>
    <t>MONTÁŽNÍ PRÁCE</t>
  </si>
  <si>
    <t xml:space="preserve"> Tvarování mont.dílu</t>
  </si>
  <si>
    <t>220431</t>
  </si>
  <si>
    <t xml:space="preserve"> Ochrana zemniče proti korozi</t>
  </si>
  <si>
    <t>220459</t>
  </si>
  <si>
    <t>HODINOVE ZUCTOVACI SAZBY</t>
  </si>
  <si>
    <t xml:space="preserve"> Napojeni na stavajici zarizeni</t>
  </si>
  <si>
    <t>hod</t>
  </si>
  <si>
    <t xml:space="preserve"> Zabezpeceni pracoviste</t>
  </si>
  <si>
    <t xml:space="preserve"> Zkusebni provoz</t>
  </si>
  <si>
    <t xml:space="preserve"> Vytyčení inž. sítí</t>
  </si>
  <si>
    <t>kmpl.</t>
  </si>
  <si>
    <t xml:space="preserve"> Dokumentace skutečného provedení, vč. geodet. zaměření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</si>
  <si>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</si>
  <si>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</si>
  <si>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</si>
  <si>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</si>
  <si>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</si>
  <si>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</si>
  <si>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</si>
  <si>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</si>
  <si>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</si>
  <si>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</si>
  <si>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</si>
  <si>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</si>
  <si>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</si>
  <si>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</si>
  <si>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hustý</t>
  </si>
  <si>
    <t>VYTRHÁNÍ DLAŽBY</t>
  </si>
  <si>
    <t xml:space="preserve"> Betonové dlaždice, spáry nezalité</t>
  </si>
  <si>
    <t>JÁMA PRO STOŽÁRY VER.OSVĚTLENÍ</t>
  </si>
  <si>
    <t>O OBJEMU DO 2 m3</t>
  </si>
  <si>
    <t xml:space="preserve"> Zemina třídy 4,ručně</t>
  </si>
  <si>
    <t>m3</t>
  </si>
  <si>
    <t>ZÁKLAD Z PROSTÉHO BETONU</t>
  </si>
  <si>
    <t xml:space="preserve"> Do bednění</t>
  </si>
  <si>
    <t>ODVOZ ZEMINY</t>
  </si>
  <si>
    <t xml:space="preserve"> Naložení,rozhoz,úprava povrchu</t>
  </si>
  <si>
    <t>HLOUBENÍ KABELOVÉ RÝHY</t>
  </si>
  <si>
    <t xml:space="preserve"> Zemina třídy 4,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</si>
  <si>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</si>
  <si>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</si>
  <si>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</si>
  <si>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35cm</t>
  </si>
  <si>
    <t>KABELOVÝ PROSTUP - ŘÍZENÝ PROTLAK</t>
  </si>
  <si>
    <t xml:space="preserve"> Zemní řízený protlak, světlost do 130 mm, chránička D110mm</t>
  </si>
  <si>
    <t xml:space="preserve"> Startovací jáma 2x1,5m</t>
  </si>
  <si>
    <t>KŘIŽOVATKA SE SILOVÝM KABELEM</t>
  </si>
  <si>
    <t xml:space="preserve"> Položení bet.žlabu vč.zakrytí</t>
  </si>
  <si>
    <t>KABELOVÝ PROSTUP Z PVC TRUBKY</t>
  </si>
  <si>
    <t xml:space="preserve"> Světlost do 110 mm</t>
  </si>
  <si>
    <t>ZÁHOZ KABELOVÉ RÝHY</t>
  </si>
  <si>
    <t xml:space="preserve"> Zemina třídy 4, šíře 35mm,hloubka 800mm</t>
  </si>
  <si>
    <t xml:space="preserve"> Do vzdálenosti 1 km</t>
  </si>
  <si>
    <t xml:space="preserve"> Za každý další km</t>
  </si>
  <si>
    <t>ÚPRAVA POVRCHU</t>
  </si>
  <si>
    <t xml:space="preserve"> Položeni drnu</t>
  </si>
  <si>
    <t>POLOŽENÍ DLAŽBY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</si>
  <si>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</si>
  <si>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</si>
  <si>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</si>
  <si>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</si>
  <si>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</si>
  <si>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</si>
  <si>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</si>
  <si>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</si>
  <si>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</si>
  <si>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</si>
  <si>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</si>
  <si>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</si>
  <si>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</si>
  <si>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</si>
  <si>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</si>
  <si>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</si>
  <si>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</si>
  <si>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</si>
  <si>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</si>
  <si>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0,80%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</si>
  <si>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</si>
  <si>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</si>
  <si>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</si>
  <si>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</si>
  <si>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</si>
  <si>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</si>
  <si>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OHEBNÁ CHRÁNIČKA KOPOFLEX</t>
  </si>
  <si>
    <t>KF09110 světlost 94 mm, pevně</t>
  </si>
  <si>
    <t>Stožár pro osvětlení přechodu pro chodce STP 6 - B, 6m, s termoplast. povlakem (spodní část s plastovou manžetou)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</si>
</sst>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" fontId="1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="130" zoomScaleNormal="130" workbookViewId="0">
      <selection activeCell="A2" sqref="A2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1.28515625" style="4" bestFit="1" customWidth="1"/>
    <col min="5" max="5" width="0" style="3" hidden="1" customWidth="1"/>
  </cols>
  <sheetData>
    <row r="1" spans="1:3" x14ac:dyDescent="0.25">
      <c r="A1" s="22"/>
    </row>
    <row r="2" spans="1:3" x14ac:dyDescent="0.25">
      <c r="A2" s="22"/>
    </row>
    <row r="4" spans="1:3" x14ac:dyDescent="0.25">
      <c r="A4" s="5" t="s">
        <v>0</v>
      </c>
      <c r="B4" s="11" t="s">
        <v>155</v>
      </c>
      <c r="C4" s="11" t="s">
        <v>156</v>
      </c>
    </row>
    <row r="5" spans="1:3" x14ac:dyDescent="0.25">
      <c r="A5" s="7" t="s">
        <v>157</v>
      </c>
      <c r="B5" s="12"/>
      <c r="C5" s="12"/>
    </row>
    <row r="6" spans="1:3" x14ac:dyDescent="0.25">
      <c r="A6" s="5" t="s">
        <v>158</v>
      </c>
      <c r="B6" s="13">
        <f>0</f>
        <v>0</v>
      </c>
      <c r="C6" s="13"/>
    </row>
    <row r="7" spans="1:3" x14ac:dyDescent="0.25">
      <c r="A7" s="5" t="s">
        <v>159</v>
      </c>
      <c r="B7" s="13">
        <f>B6 * Parametry!B16 / 100</f>
        <v>0</v>
      </c>
      <c r="C7" s="13">
        <f>B6 * Parametry!B17 / 100</f>
        <v>0</v>
      </c>
    </row>
    <row r="8" spans="1:3" x14ac:dyDescent="0.25">
      <c r="A8" s="5" t="s">
        <v>160</v>
      </c>
      <c r="B8" s="13"/>
      <c r="C8" s="13">
        <f>(Rozpočet!E49) + 0</f>
        <v>0</v>
      </c>
    </row>
    <row r="9" spans="1:3" x14ac:dyDescent="0.25">
      <c r="A9" s="5" t="s">
        <v>161</v>
      </c>
      <c r="B9" s="13"/>
      <c r="C9" s="13">
        <f>0 + (Rozpočet!H49) + 0</f>
        <v>0</v>
      </c>
    </row>
    <row r="10" spans="1:3" x14ac:dyDescent="0.25">
      <c r="A10" s="8" t="s">
        <v>162</v>
      </c>
      <c r="B10" s="14">
        <f>B6 + B7</f>
        <v>0</v>
      </c>
      <c r="C10" s="14">
        <f>C6 + C7 + C8 + C9</f>
        <v>0</v>
      </c>
    </row>
    <row r="11" spans="1:3" x14ac:dyDescent="0.25">
      <c r="A11" s="5" t="s">
        <v>163</v>
      </c>
      <c r="B11" s="13"/>
      <c r="C11" s="13">
        <f>(C8 + C9) * Parametry!B18 / 100</f>
        <v>0</v>
      </c>
    </row>
    <row r="12" spans="1:3" x14ac:dyDescent="0.25">
      <c r="A12" s="5" t="s">
        <v>164</v>
      </c>
      <c r="B12" s="13"/>
      <c r="C12" s="13">
        <f>0 + 0</f>
        <v>0</v>
      </c>
    </row>
    <row r="13" spans="1:3" x14ac:dyDescent="0.25">
      <c r="A13" s="5" t="s">
        <v>115</v>
      </c>
      <c r="B13" s="13"/>
      <c r="C13" s="13">
        <f>(Rozpočet!E88) + (Rozpočet!H88)</f>
        <v>0</v>
      </c>
    </row>
    <row r="14" spans="1:3" x14ac:dyDescent="0.25">
      <c r="A14" s="5" t="s">
        <v>165</v>
      </c>
      <c r="B14" s="13"/>
      <c r="C14" s="13">
        <f>(C12 + C13) * Parametry!B19 / 100</f>
        <v>0</v>
      </c>
    </row>
    <row r="15" spans="1:3" x14ac:dyDescent="0.25">
      <c r="A15" s="8" t="s">
        <v>166</v>
      </c>
      <c r="B15" s="14">
        <f>B10</f>
        <v>0</v>
      </c>
      <c r="C15" s="14">
        <f>C10 + C11 + C12 + C13 + C14</f>
        <v>0</v>
      </c>
    </row>
    <row r="16" spans="1:3" x14ac:dyDescent="0.25">
      <c r="A16" s="5" t="s">
        <v>167</v>
      </c>
      <c r="B16" s="13"/>
      <c r="C16" s="13">
        <f>(B15 + C15) * Parametry!B20 / 100</f>
        <v>0</v>
      </c>
    </row>
    <row r="17" spans="1:3" x14ac:dyDescent="0.25">
      <c r="A17" s="5" t="s">
        <v>168</v>
      </c>
      <c r="B17" s="13"/>
      <c r="C17" s="13">
        <f>(B15 + C15) * Parametry!B21 / 100</f>
        <v>0</v>
      </c>
    </row>
    <row r="18" spans="1:3" x14ac:dyDescent="0.25">
      <c r="A18" s="5" t="s">
        <v>169</v>
      </c>
      <c r="B18" s="13"/>
      <c r="C18" s="13">
        <f>(B10 + C10) * Parametry!B22 / 100</f>
        <v>0</v>
      </c>
    </row>
    <row r="19" spans="1:3" x14ac:dyDescent="0.25">
      <c r="A19" s="7" t="s">
        <v>170</v>
      </c>
      <c r="B19" s="12"/>
      <c r="C19" s="12">
        <f>B15 + C15 + C16 + C17 + C18</f>
        <v>0</v>
      </c>
    </row>
    <row r="20" spans="1:3" x14ac:dyDescent="0.25">
      <c r="A20" s="5" t="s">
        <v>13</v>
      </c>
      <c r="B20" s="13"/>
      <c r="C20" s="13"/>
    </row>
    <row r="21" spans="1:3" x14ac:dyDescent="0.25">
      <c r="A21" s="7" t="s">
        <v>171</v>
      </c>
      <c r="B21" s="12"/>
      <c r="C21" s="12"/>
    </row>
    <row r="22" spans="1:3" x14ac:dyDescent="0.25">
      <c r="A22" s="5" t="s">
        <v>172</v>
      </c>
      <c r="B22" s="13"/>
      <c r="C22" s="13">
        <f>C15 * Parametry!B23 / 100</f>
        <v>0</v>
      </c>
    </row>
    <row r="23" spans="1:3" x14ac:dyDescent="0.25">
      <c r="A23" s="5" t="s">
        <v>173</v>
      </c>
      <c r="B23" s="13"/>
      <c r="C23" s="13">
        <f>C15 * Parametry!B24 / 100</f>
        <v>0</v>
      </c>
    </row>
    <row r="24" spans="1:3" x14ac:dyDescent="0.25">
      <c r="A24" s="7" t="s">
        <v>174</v>
      </c>
      <c r="B24" s="12"/>
      <c r="C24" s="12">
        <f>C22 + C23</f>
        <v>0</v>
      </c>
    </row>
    <row r="25" spans="1:3" x14ac:dyDescent="0.25">
      <c r="A25" s="5" t="s">
        <v>175</v>
      </c>
      <c r="B25" s="13"/>
      <c r="C25" s="13">
        <f>Parametry!B25 * Parametry!B28 * (C19 * Parametry!B27)^Parametry!B26</f>
        <v>0</v>
      </c>
    </row>
    <row r="26" spans="1:3" x14ac:dyDescent="0.25">
      <c r="A26" s="5" t="s">
        <v>13</v>
      </c>
      <c r="B26" s="13"/>
      <c r="C26" s="13"/>
    </row>
    <row r="27" spans="1:3" x14ac:dyDescent="0.25">
      <c r="A27" s="6" t="s">
        <v>176</v>
      </c>
      <c r="B27" s="15"/>
      <c r="C27" s="15">
        <f>C19 + C24 + C25</f>
        <v>0</v>
      </c>
    </row>
    <row r="28" spans="1:3" x14ac:dyDescent="0.25">
      <c r="A28" s="5" t="s">
        <v>177</v>
      </c>
      <c r="B28" s="13">
        <f>(SUM(Rozpočet!E3:E48)+SUM(Rozpočet!E51:E87)) + (SUM(Rozpočet!H3:H47)+SUM(Rozpočet!H51:H87)) + B7 + C7 + C11 + C14 + C16 + C17 + C18 + C24 + C25</f>
        <v>0</v>
      </c>
      <c r="C28" s="13">
        <f>B28 * Parametry!B31 / 100</f>
        <v>0</v>
      </c>
    </row>
    <row r="29" spans="1:3" x14ac:dyDescent="0.25">
      <c r="A29" s="5" t="s">
        <v>178</v>
      </c>
      <c r="B29" s="13">
        <f>(SUM(Rozpočet!E3,Rozpočet!E5,Rozpočet!E8,Rozpočet!E11,Rozpočet!E13,Rozpočet!E15,Rozpočet!E17,Rozpočet!E19,Rozpočet!E21,Rozpočet!E23,Rozpočet!E25,Rozpočet!E28,Rozpočet!E30,Rozpočet!E32,Rozpočet!E35,Rozpočet!E38,Rozpočet!E44:E45)+SUM(Rozpočet!E51,Rozpočet!E53,Rozpočet!E55,Rozpočet!E57,Rozpočet!E59:E60,Rozpočet!E62,Rozpočet!E64,Rozpočet!E66,Rozpočet!E68,Rozpočet!E70,Rozpočet!E72,Rozpočet!E75,Rozpočet!E77,Rozpočet!E79,Rozpočet!E81,Rozpočet!E84,Rozpočet!E86)) + (SUM(Rozpočet!H3,Rozpočet!H5,Rozpočet!H8,Rozpočet!H11,Rozpočet!H13,Rozpočet!H15,Rozpočet!H17,Rozpočet!H19,Rozpočet!H21,Rozpočet!H23,Rozpočet!H25,Rozpočet!H28,Rozpočet!H30,Rozpočet!H32,Rozpočet!H35,Rozpočet!H38,Rozpočet!H44:H45)+SUM(Rozpočet!H51,Rozpočet!H53,Rozpočet!H55,Rozpočet!H57,Rozpočet!H59:H60,Rozpočet!H62,Rozpočet!H64,Rozpočet!H66,Rozpočet!H68,Rozpočet!H70,Rozpočet!H72,Rozpočet!H75,Rozpočet!H77,Rozpočet!H79,Rozpočet!H81,Rozpočet!H84,Rozpočet!H86))</f>
        <v>0</v>
      </c>
      <c r="C29" s="13">
        <f>B29 * Parametry!B32 / 100</f>
        <v>0</v>
      </c>
    </row>
    <row r="30" spans="1:3" x14ac:dyDescent="0.25">
      <c r="A30" s="6" t="s">
        <v>179</v>
      </c>
      <c r="B30" s="15"/>
      <c r="C30" s="15">
        <f>C27 + C28 + C29</f>
        <v>0</v>
      </c>
    </row>
    <row r="31" spans="1:3" x14ac:dyDescent="0.25">
      <c r="A31" s="5" t="s">
        <v>13</v>
      </c>
      <c r="B31" s="13"/>
      <c r="C31" s="13"/>
    </row>
  </sheetData>
  <sheetProtection algorithmName="SHA-512" hashValue="aVJNFN/oSUsIUhuMwNwZyinjNkWAs0xRg9NnbPwhaMvsWMLIXtq38tHWXspBAiKSwCwHW9HhQUw9rFFiI3bSlg==" saltValue="9sKrpmV6Mwf/8VqPk4TWtg==" spinCount="100000"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portrait" r:id="rId1"/>
  <headerFooter>
    <oddHeader>&amp;CNasvětlení přechodů pro chodce v Uherském Brodě
SOI 03 - Přechod v ulici Na Dlouhých, u Balkánu</oddHeader>
    <oddFooter>&amp;RList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zoomScale="145" zoomScaleNormal="145" workbookViewId="0">
      <selection activeCell="F12" sqref="F12"/>
    </sheetView>
  </sheetViews>
  <sheetFormatPr defaultRowHeight="15" x14ac:dyDescent="0.25"/>
  <cols>
    <col min="1" max="1" width="55.7109375" style="20" customWidth="1"/>
    <col min="2" max="2" width="5.28515625" style="1" bestFit="1" customWidth="1"/>
    <col min="3" max="3" width="5.42578125" style="4" bestFit="1" customWidth="1"/>
    <col min="4" max="4" width="7.85546875" style="4" bestFit="1" customWidth="1"/>
    <col min="5" max="5" width="13.42578125" style="4" bestFit="1" customWidth="1"/>
    <col min="6" max="6" width="14.42578125" style="1" bestFit="1" customWidth="1"/>
    <col min="7" max="7" width="7.85546875" style="4" bestFit="1" customWidth="1"/>
    <col min="8" max="8" width="12.5703125" style="4" bestFit="1" customWidth="1"/>
    <col min="9" max="9" width="8" style="3" hidden="1" customWidth="1"/>
  </cols>
  <sheetData>
    <row r="1" spans="1:9" x14ac:dyDescent="0.25">
      <c r="A1" s="9" t="s">
        <v>0</v>
      </c>
      <c r="B1" s="5" t="s">
        <v>53</v>
      </c>
      <c r="C1" s="11" t="s">
        <v>54</v>
      </c>
      <c r="D1" s="11" t="s">
        <v>55</v>
      </c>
      <c r="E1" s="11" t="s">
        <v>56</v>
      </c>
      <c r="F1" s="5" t="s">
        <v>57</v>
      </c>
      <c r="G1" s="11" t="s">
        <v>58</v>
      </c>
      <c r="H1" s="11" t="s">
        <v>59</v>
      </c>
      <c r="I1" s="3">
        <f>Parametry!B33/100*E4+Parametry!B33/100*E6+Parametry!B33/100*E7+Parametry!B33/100*E9+Parametry!B33/100*E10+Parametry!B33/100*E12+Parametry!B33/100*E14+Parametry!B33/100*E16+Parametry!B33/100*E18+Parametry!B33/100*E20+Parametry!B33/100*E22+Parametry!B33/100*E24+Parametry!B33/100*E26+Parametry!B33/100*E27+Parametry!B33/100*E29+Parametry!B33/100*E31+Parametry!B33/100*E33+Parametry!B33/100*E34+Parametry!B33/100*E36+Parametry!B33/100*E37+Parametry!B33/100*E39+Parametry!B33/100*E40+Parametry!B33/100*E41</f>
        <v>0</v>
      </c>
    </row>
    <row r="2" spans="1:9" x14ac:dyDescent="0.25">
      <c r="A2" s="18" t="s">
        <v>60</v>
      </c>
      <c r="B2" s="6" t="s">
        <v>13</v>
      </c>
      <c r="C2" s="15"/>
      <c r="D2" s="15"/>
      <c r="E2" s="15"/>
      <c r="F2" s="6" t="s">
        <v>13</v>
      </c>
      <c r="G2" s="15"/>
      <c r="H2" s="15"/>
    </row>
    <row r="3" spans="1:9" x14ac:dyDescent="0.25">
      <c r="A3" s="19" t="s">
        <v>180</v>
      </c>
      <c r="B3" s="16" t="s">
        <v>13</v>
      </c>
      <c r="C3" s="17"/>
      <c r="D3" s="17"/>
      <c r="E3" s="17"/>
      <c r="F3" s="16" t="s">
        <v>13</v>
      </c>
      <c r="G3" s="17"/>
      <c r="H3" s="17"/>
    </row>
    <row r="4" spans="1:9" x14ac:dyDescent="0.25">
      <c r="A4" s="9" t="s">
        <v>181</v>
      </c>
      <c r="B4" s="5" t="s">
        <v>63</v>
      </c>
      <c r="C4" s="13">
        <v>50</v>
      </c>
      <c r="D4" s="21"/>
      <c r="E4" s="13">
        <f>C4*D4</f>
        <v>0</v>
      </c>
      <c r="F4" s="5" t="s">
        <v>13</v>
      </c>
      <c r="G4" s="21"/>
      <c r="H4" s="13">
        <f>C4*G4</f>
        <v>0</v>
      </c>
    </row>
    <row r="5" spans="1:9" x14ac:dyDescent="0.25">
      <c r="A5" s="19" t="s">
        <v>61</v>
      </c>
      <c r="B5" s="16" t="s">
        <v>13</v>
      </c>
      <c r="C5" s="17"/>
      <c r="D5" s="17"/>
      <c r="E5" s="17"/>
      <c r="F5" s="16" t="s">
        <v>13</v>
      </c>
      <c r="G5" s="17"/>
      <c r="H5" s="17"/>
    </row>
    <row r="6" spans="1:9" x14ac:dyDescent="0.25">
      <c r="A6" s="9" t="s">
        <v>62</v>
      </c>
      <c r="B6" s="5" t="s">
        <v>63</v>
      </c>
      <c r="C6" s="13">
        <v>25</v>
      </c>
      <c r="D6" s="21"/>
      <c r="E6" s="13">
        <f>C6*D6</f>
        <v>0</v>
      </c>
      <c r="F6" s="5" t="s">
        <v>13</v>
      </c>
      <c r="G6" s="21"/>
      <c r="H6" s="13">
        <f>C6*G6</f>
        <v>0</v>
      </c>
    </row>
    <row r="7" spans="1:9" x14ac:dyDescent="0.25">
      <c r="A7" s="9" t="s">
        <v>64</v>
      </c>
      <c r="B7" s="5" t="s">
        <v>63</v>
      </c>
      <c r="C7" s="13">
        <v>55</v>
      </c>
      <c r="D7" s="21"/>
      <c r="E7" s="13">
        <f>C7*D7</f>
        <v>0</v>
      </c>
      <c r="F7" s="5" t="s">
        <v>13</v>
      </c>
      <c r="G7" s="21"/>
      <c r="H7" s="13">
        <f>C7*G7</f>
        <v>0</v>
      </c>
    </row>
    <row r="8" spans="1:9" x14ac:dyDescent="0.25">
      <c r="A8" s="19" t="s">
        <v>65</v>
      </c>
      <c r="B8" s="16" t="s">
        <v>13</v>
      </c>
      <c r="C8" s="17"/>
      <c r="D8" s="17"/>
      <c r="E8" s="17"/>
      <c r="F8" s="16" t="s">
        <v>13</v>
      </c>
      <c r="G8" s="17"/>
      <c r="H8" s="17"/>
    </row>
    <row r="9" spans="1:9" x14ac:dyDescent="0.25">
      <c r="A9" s="9" t="s">
        <v>66</v>
      </c>
      <c r="B9" s="5" t="s">
        <v>67</v>
      </c>
      <c r="C9" s="13">
        <v>4</v>
      </c>
      <c r="D9" s="13">
        <v>0</v>
      </c>
      <c r="E9" s="13">
        <f>C9*D9</f>
        <v>0</v>
      </c>
      <c r="F9" s="5" t="s">
        <v>13</v>
      </c>
      <c r="G9" s="21"/>
      <c r="H9" s="13">
        <f>C9*G9</f>
        <v>0</v>
      </c>
    </row>
    <row r="10" spans="1:9" x14ac:dyDescent="0.25">
      <c r="A10" s="9" t="s">
        <v>68</v>
      </c>
      <c r="B10" s="5" t="s">
        <v>67</v>
      </c>
      <c r="C10" s="13">
        <v>4</v>
      </c>
      <c r="D10" s="13">
        <v>0</v>
      </c>
      <c r="E10" s="13">
        <f>C10*D10</f>
        <v>0</v>
      </c>
      <c r="F10" s="5" t="s">
        <v>13</v>
      </c>
      <c r="G10" s="21"/>
      <c r="H10" s="13">
        <f>C10*G10</f>
        <v>0</v>
      </c>
    </row>
    <row r="11" spans="1:9" ht="26.25" x14ac:dyDescent="0.25">
      <c r="A11" s="19" t="s">
        <v>69</v>
      </c>
      <c r="B11" s="16" t="s">
        <v>13</v>
      </c>
      <c r="C11" s="17"/>
      <c r="D11" s="17"/>
      <c r="E11" s="17"/>
      <c r="F11" s="16" t="s">
        <v>13</v>
      </c>
      <c r="G11" s="17"/>
      <c r="H11" s="17"/>
    </row>
    <row r="12" spans="1:9" x14ac:dyDescent="0.25">
      <c r="A12" s="9" t="s">
        <v>70</v>
      </c>
      <c r="B12" s="5" t="s">
        <v>67</v>
      </c>
      <c r="C12" s="13">
        <v>2</v>
      </c>
      <c r="D12" s="13">
        <v>0</v>
      </c>
      <c r="E12" s="13">
        <f>C12*D12</f>
        <v>0</v>
      </c>
      <c r="F12" s="5" t="s">
        <v>71</v>
      </c>
      <c r="G12" s="21"/>
      <c r="H12" s="13">
        <f>C12*G12</f>
        <v>0</v>
      </c>
    </row>
    <row r="13" spans="1:9" x14ac:dyDescent="0.25">
      <c r="A13" s="19" t="s">
        <v>72</v>
      </c>
      <c r="B13" s="16" t="s">
        <v>13</v>
      </c>
      <c r="C13" s="17"/>
      <c r="D13" s="17"/>
      <c r="E13" s="17"/>
      <c r="F13" s="16" t="s">
        <v>13</v>
      </c>
      <c r="G13" s="17"/>
      <c r="H13" s="17"/>
    </row>
    <row r="14" spans="1:9" ht="24.75" x14ac:dyDescent="0.25">
      <c r="A14" s="9" t="s">
        <v>73</v>
      </c>
      <c r="B14" s="5" t="s">
        <v>67</v>
      </c>
      <c r="C14" s="13">
        <v>2</v>
      </c>
      <c r="D14" s="21"/>
      <c r="E14" s="13">
        <f>C14*D14</f>
        <v>0</v>
      </c>
      <c r="F14" s="5" t="s">
        <v>13</v>
      </c>
      <c r="G14" s="13">
        <v>0</v>
      </c>
      <c r="H14" s="13">
        <f>C14*G14</f>
        <v>0</v>
      </c>
    </row>
    <row r="15" spans="1:9" x14ac:dyDescent="0.25">
      <c r="A15" s="19" t="s">
        <v>74</v>
      </c>
      <c r="B15" s="16" t="s">
        <v>13</v>
      </c>
      <c r="C15" s="17"/>
      <c r="D15" s="17"/>
      <c r="E15" s="17"/>
      <c r="F15" s="16" t="s">
        <v>13</v>
      </c>
      <c r="G15" s="17"/>
      <c r="H15" s="17"/>
    </row>
    <row r="16" spans="1:9" x14ac:dyDescent="0.25">
      <c r="A16" s="9" t="s">
        <v>75</v>
      </c>
      <c r="B16" s="5" t="s">
        <v>67</v>
      </c>
      <c r="C16" s="13">
        <v>2</v>
      </c>
      <c r="D16" s="13">
        <v>0</v>
      </c>
      <c r="E16" s="13">
        <f>C16*D16</f>
        <v>0</v>
      </c>
      <c r="F16" s="5" t="s">
        <v>76</v>
      </c>
      <c r="G16" s="21"/>
      <c r="H16" s="13">
        <f>C16*G16</f>
        <v>0</v>
      </c>
    </row>
    <row r="17" spans="1:8" x14ac:dyDescent="0.25">
      <c r="A17" s="19" t="s">
        <v>77</v>
      </c>
      <c r="B17" s="16" t="s">
        <v>13</v>
      </c>
      <c r="C17" s="17"/>
      <c r="D17" s="17"/>
      <c r="E17" s="17"/>
      <c r="F17" s="16" t="s">
        <v>13</v>
      </c>
      <c r="G17" s="17"/>
      <c r="H17" s="17"/>
    </row>
    <row r="18" spans="1:8" ht="24.75" x14ac:dyDescent="0.25">
      <c r="A18" s="9" t="s">
        <v>182</v>
      </c>
      <c r="B18" s="5" t="s">
        <v>67</v>
      </c>
      <c r="C18" s="13">
        <v>2</v>
      </c>
      <c r="D18" s="21"/>
      <c r="E18" s="13">
        <f>C18*D18</f>
        <v>0</v>
      </c>
      <c r="F18" s="5" t="s">
        <v>13</v>
      </c>
      <c r="G18" s="13">
        <v>0</v>
      </c>
      <c r="H18" s="13">
        <f>C18*G18</f>
        <v>0</v>
      </c>
    </row>
    <row r="19" spans="1:8" ht="26.25" x14ac:dyDescent="0.25">
      <c r="A19" s="19" t="s">
        <v>78</v>
      </c>
      <c r="B19" s="16" t="s">
        <v>13</v>
      </c>
      <c r="C19" s="17"/>
      <c r="D19" s="17"/>
      <c r="E19" s="17"/>
      <c r="F19" s="16" t="s">
        <v>13</v>
      </c>
      <c r="G19" s="17"/>
      <c r="H19" s="17"/>
    </row>
    <row r="20" spans="1:8" x14ac:dyDescent="0.25">
      <c r="A20" s="9" t="s">
        <v>79</v>
      </c>
      <c r="B20" s="5" t="s">
        <v>67</v>
      </c>
      <c r="C20" s="13">
        <v>2</v>
      </c>
      <c r="D20" s="13">
        <v>0</v>
      </c>
      <c r="E20" s="13">
        <f>C20*D20</f>
        <v>0</v>
      </c>
      <c r="F20" s="5" t="s">
        <v>80</v>
      </c>
      <c r="G20" s="21"/>
      <c r="H20" s="13">
        <f>C20*G20</f>
        <v>0</v>
      </c>
    </row>
    <row r="21" spans="1:8" x14ac:dyDescent="0.25">
      <c r="A21" s="19" t="s">
        <v>81</v>
      </c>
      <c r="B21" s="16" t="s">
        <v>13</v>
      </c>
      <c r="C21" s="17"/>
      <c r="D21" s="17"/>
      <c r="E21" s="17"/>
      <c r="F21" s="16" t="s">
        <v>13</v>
      </c>
      <c r="G21" s="17"/>
      <c r="H21" s="17"/>
    </row>
    <row r="22" spans="1:8" x14ac:dyDescent="0.25">
      <c r="A22" s="9" t="s">
        <v>82</v>
      </c>
      <c r="B22" s="5" t="s">
        <v>67</v>
      </c>
      <c r="C22" s="13">
        <v>2</v>
      </c>
      <c r="D22" s="21"/>
      <c r="E22" s="13">
        <f>C22*D22</f>
        <v>0</v>
      </c>
      <c r="F22" s="5" t="s">
        <v>13</v>
      </c>
      <c r="G22" s="13">
        <v>0</v>
      </c>
      <c r="H22" s="13">
        <f>C22*G22</f>
        <v>0</v>
      </c>
    </row>
    <row r="23" spans="1:8" x14ac:dyDescent="0.25">
      <c r="A23" s="19" t="s">
        <v>83</v>
      </c>
      <c r="B23" s="16" t="s">
        <v>13</v>
      </c>
      <c r="C23" s="17"/>
      <c r="D23" s="17"/>
      <c r="E23" s="17"/>
      <c r="F23" s="16" t="s">
        <v>13</v>
      </c>
      <c r="G23" s="17"/>
      <c r="H23" s="17"/>
    </row>
    <row r="24" spans="1:8" x14ac:dyDescent="0.25">
      <c r="A24" s="9" t="s">
        <v>84</v>
      </c>
      <c r="B24" s="5" t="s">
        <v>67</v>
      </c>
      <c r="C24" s="13">
        <v>2</v>
      </c>
      <c r="D24" s="13">
        <v>0</v>
      </c>
      <c r="E24" s="13">
        <f>C24*D24</f>
        <v>0</v>
      </c>
      <c r="F24" s="5" t="s">
        <v>85</v>
      </c>
      <c r="G24" s="21"/>
      <c r="H24" s="13">
        <f>C24*G24</f>
        <v>0</v>
      </c>
    </row>
    <row r="25" spans="1:8" x14ac:dyDescent="0.25">
      <c r="A25" s="19" t="s">
        <v>86</v>
      </c>
      <c r="B25" s="16" t="s">
        <v>13</v>
      </c>
      <c r="C25" s="17"/>
      <c r="D25" s="17"/>
      <c r="E25" s="17"/>
      <c r="F25" s="16" t="s">
        <v>13</v>
      </c>
      <c r="G25" s="17"/>
      <c r="H25" s="17"/>
    </row>
    <row r="26" spans="1:8" x14ac:dyDescent="0.25">
      <c r="A26" s="9" t="s">
        <v>87</v>
      </c>
      <c r="B26" s="5" t="s">
        <v>67</v>
      </c>
      <c r="C26" s="13">
        <v>2</v>
      </c>
      <c r="D26" s="21"/>
      <c r="E26" s="13">
        <f>C26*D26</f>
        <v>0</v>
      </c>
      <c r="F26" s="5" t="s">
        <v>13</v>
      </c>
      <c r="G26" s="13">
        <v>0</v>
      </c>
      <c r="H26" s="13">
        <f>C26*G26</f>
        <v>0</v>
      </c>
    </row>
    <row r="27" spans="1:8" x14ac:dyDescent="0.25">
      <c r="A27" s="9" t="s">
        <v>88</v>
      </c>
      <c r="B27" s="5" t="s">
        <v>67</v>
      </c>
      <c r="C27" s="13">
        <v>2</v>
      </c>
      <c r="D27" s="21"/>
      <c r="E27" s="13">
        <f>C27*D27</f>
        <v>0</v>
      </c>
      <c r="F27" s="5" t="s">
        <v>13</v>
      </c>
      <c r="G27" s="21"/>
      <c r="H27" s="13">
        <f>C27*G27</f>
        <v>0</v>
      </c>
    </row>
    <row r="28" spans="1:8" x14ac:dyDescent="0.25">
      <c r="A28" s="19" t="s">
        <v>89</v>
      </c>
      <c r="B28" s="16" t="s">
        <v>13</v>
      </c>
      <c r="C28" s="17"/>
      <c r="D28" s="17"/>
      <c r="E28" s="17"/>
      <c r="F28" s="16" t="s">
        <v>13</v>
      </c>
      <c r="G28" s="17"/>
      <c r="H28" s="17"/>
    </row>
    <row r="29" spans="1:8" x14ac:dyDescent="0.25">
      <c r="A29" s="9" t="s">
        <v>90</v>
      </c>
      <c r="B29" s="5" t="s">
        <v>63</v>
      </c>
      <c r="C29" s="13">
        <v>40</v>
      </c>
      <c r="D29" s="21"/>
      <c r="E29" s="13">
        <f>C29*D29</f>
        <v>0</v>
      </c>
      <c r="F29" s="5" t="s">
        <v>13</v>
      </c>
      <c r="G29" s="21"/>
      <c r="H29" s="13">
        <f>C29*G29</f>
        <v>0</v>
      </c>
    </row>
    <row r="30" spans="1:8" x14ac:dyDescent="0.25">
      <c r="A30" s="19" t="s">
        <v>91</v>
      </c>
      <c r="B30" s="16" t="s">
        <v>13</v>
      </c>
      <c r="C30" s="17"/>
      <c r="D30" s="17"/>
      <c r="E30" s="17"/>
      <c r="F30" s="16" t="s">
        <v>13</v>
      </c>
      <c r="G30" s="17"/>
      <c r="H30" s="17"/>
    </row>
    <row r="31" spans="1:8" x14ac:dyDescent="0.25">
      <c r="A31" s="9" t="s">
        <v>92</v>
      </c>
      <c r="B31" s="5" t="s">
        <v>63</v>
      </c>
      <c r="C31" s="13">
        <v>6</v>
      </c>
      <c r="D31" s="21"/>
      <c r="E31" s="13">
        <f>C31*D31</f>
        <v>0</v>
      </c>
      <c r="F31" s="5" t="s">
        <v>13</v>
      </c>
      <c r="G31" s="21"/>
      <c r="H31" s="13">
        <f>C31*G31</f>
        <v>0</v>
      </c>
    </row>
    <row r="32" spans="1:8" x14ac:dyDescent="0.25">
      <c r="A32" s="19" t="s">
        <v>93</v>
      </c>
      <c r="B32" s="16" t="s">
        <v>13</v>
      </c>
      <c r="C32" s="17"/>
      <c r="D32" s="17"/>
      <c r="E32" s="17"/>
      <c r="F32" s="16" t="s">
        <v>13</v>
      </c>
      <c r="G32" s="17"/>
      <c r="H32" s="17"/>
    </row>
    <row r="33" spans="1:8" x14ac:dyDescent="0.25">
      <c r="A33" s="9" t="s">
        <v>94</v>
      </c>
      <c r="B33" s="5" t="s">
        <v>67</v>
      </c>
      <c r="C33" s="13">
        <v>2</v>
      </c>
      <c r="D33" s="21"/>
      <c r="E33" s="13">
        <f>C33*D33</f>
        <v>0</v>
      </c>
      <c r="F33" s="5" t="s">
        <v>13</v>
      </c>
      <c r="G33" s="21"/>
      <c r="H33" s="13">
        <f>C33*G33</f>
        <v>0</v>
      </c>
    </row>
    <row r="34" spans="1:8" x14ac:dyDescent="0.25">
      <c r="A34" s="9" t="s">
        <v>95</v>
      </c>
      <c r="B34" s="5" t="s">
        <v>67</v>
      </c>
      <c r="C34" s="13">
        <v>4</v>
      </c>
      <c r="D34" s="21"/>
      <c r="E34" s="13">
        <f>C34*D34</f>
        <v>0</v>
      </c>
      <c r="F34" s="5" t="s">
        <v>13</v>
      </c>
      <c r="G34" s="21"/>
      <c r="H34" s="13">
        <f>C34*G34</f>
        <v>0</v>
      </c>
    </row>
    <row r="35" spans="1:8" x14ac:dyDescent="0.25">
      <c r="A35" s="19" t="s">
        <v>96</v>
      </c>
      <c r="B35" s="16" t="s">
        <v>13</v>
      </c>
      <c r="C35" s="17"/>
      <c r="D35" s="17"/>
      <c r="E35" s="17"/>
      <c r="F35" s="16" t="s">
        <v>13</v>
      </c>
      <c r="G35" s="17"/>
      <c r="H35" s="17"/>
    </row>
    <row r="36" spans="1:8" x14ac:dyDescent="0.25">
      <c r="A36" s="9" t="s">
        <v>97</v>
      </c>
      <c r="B36" s="5" t="s">
        <v>67</v>
      </c>
      <c r="C36" s="13">
        <v>2</v>
      </c>
      <c r="D36" s="13">
        <v>0</v>
      </c>
      <c r="E36" s="13">
        <f>C36*D36</f>
        <v>0</v>
      </c>
      <c r="F36" s="5" t="s">
        <v>98</v>
      </c>
      <c r="G36" s="21"/>
      <c r="H36" s="13">
        <f>C36*G36</f>
        <v>0</v>
      </c>
    </row>
    <row r="37" spans="1:8" x14ac:dyDescent="0.25">
      <c r="A37" s="9" t="s">
        <v>99</v>
      </c>
      <c r="B37" s="5" t="s">
        <v>63</v>
      </c>
      <c r="C37" s="13">
        <v>2</v>
      </c>
      <c r="D37" s="13">
        <v>0</v>
      </c>
      <c r="E37" s="13">
        <f>C37*D37</f>
        <v>0</v>
      </c>
      <c r="F37" s="5" t="s">
        <v>100</v>
      </c>
      <c r="G37" s="21"/>
      <c r="H37" s="13">
        <f>C37*G37</f>
        <v>0</v>
      </c>
    </row>
    <row r="38" spans="1:8" x14ac:dyDescent="0.25">
      <c r="A38" s="19" t="s">
        <v>101</v>
      </c>
      <c r="B38" s="16" t="s">
        <v>13</v>
      </c>
      <c r="C38" s="17"/>
      <c r="D38" s="17"/>
      <c r="E38" s="17"/>
      <c r="F38" s="16" t="s">
        <v>13</v>
      </c>
      <c r="G38" s="17"/>
      <c r="H38" s="17"/>
    </row>
    <row r="39" spans="1:8" x14ac:dyDescent="0.25">
      <c r="A39" s="9" t="s">
        <v>102</v>
      </c>
      <c r="B39" s="5" t="s">
        <v>103</v>
      </c>
      <c r="C39" s="13">
        <v>2</v>
      </c>
      <c r="D39" s="13">
        <v>0</v>
      </c>
      <c r="E39" s="13">
        <f>C39*D39</f>
        <v>0</v>
      </c>
      <c r="F39" s="5" t="s">
        <v>13</v>
      </c>
      <c r="G39" s="21"/>
      <c r="H39" s="13">
        <f>C39*G39</f>
        <v>0</v>
      </c>
    </row>
    <row r="40" spans="1:8" x14ac:dyDescent="0.25">
      <c r="A40" s="9" t="s">
        <v>104</v>
      </c>
      <c r="B40" s="5" t="s">
        <v>103</v>
      </c>
      <c r="C40" s="13">
        <v>6</v>
      </c>
      <c r="D40" s="13">
        <v>0</v>
      </c>
      <c r="E40" s="13">
        <f>C40*D40</f>
        <v>0</v>
      </c>
      <c r="F40" s="5" t="s">
        <v>13</v>
      </c>
      <c r="G40" s="21"/>
      <c r="H40" s="13">
        <f>C40*G40</f>
        <v>0</v>
      </c>
    </row>
    <row r="41" spans="1:8" x14ac:dyDescent="0.25">
      <c r="A41" s="9" t="s">
        <v>105</v>
      </c>
      <c r="B41" s="5" t="s">
        <v>103</v>
      </c>
      <c r="C41" s="13">
        <v>4</v>
      </c>
      <c r="D41" s="13">
        <v>0</v>
      </c>
      <c r="E41" s="13">
        <f>C41*D41</f>
        <v>0</v>
      </c>
      <c r="F41" s="5" t="s">
        <v>13</v>
      </c>
      <c r="G41" s="21"/>
      <c r="H41" s="13">
        <f>C41*G41</f>
        <v>0</v>
      </c>
    </row>
    <row r="42" spans="1:8" x14ac:dyDescent="0.25">
      <c r="A42" s="9" t="s">
        <v>106</v>
      </c>
      <c r="B42" s="5" t="s">
        <v>107</v>
      </c>
      <c r="C42" s="13">
        <v>1</v>
      </c>
      <c r="D42" s="13">
        <v>0</v>
      </c>
      <c r="E42" s="13">
        <f>C42*D42</f>
        <v>0</v>
      </c>
      <c r="F42" s="5" t="s">
        <v>13</v>
      </c>
      <c r="G42" s="21"/>
      <c r="H42" s="13">
        <f>C42*G42</f>
        <v>0</v>
      </c>
    </row>
    <row r="43" spans="1:8" x14ac:dyDescent="0.25">
      <c r="A43" s="9" t="s">
        <v>108</v>
      </c>
      <c r="B43" s="5" t="s">
        <v>107</v>
      </c>
      <c r="C43" s="13">
        <v>1</v>
      </c>
      <c r="D43" s="13">
        <v>0</v>
      </c>
      <c r="E43" s="13">
        <f>C43*D43</f>
        <v>0</v>
      </c>
      <c r="F43" s="5" t="s">
        <v>13</v>
      </c>
      <c r="G43" s="21"/>
      <c r="H43" s="13">
        <f>C43*G43</f>
        <v>0</v>
      </c>
    </row>
    <row r="44" spans="1:8" x14ac:dyDescent="0.25">
      <c r="A44" s="19" t="s">
        <v>109</v>
      </c>
      <c r="B44" s="16" t="s">
        <v>13</v>
      </c>
      <c r="C44" s="17"/>
      <c r="D44" s="17"/>
      <c r="E44" s="17"/>
      <c r="F44" s="16" t="s">
        <v>13</v>
      </c>
      <c r="G44" s="17"/>
      <c r="H44" s="17"/>
    </row>
    <row r="45" spans="1:8" x14ac:dyDescent="0.25">
      <c r="A45" s="19" t="s">
        <v>110</v>
      </c>
      <c r="B45" s="16" t="s">
        <v>13</v>
      </c>
      <c r="C45" s="17"/>
      <c r="D45" s="17"/>
      <c r="E45" s="17"/>
      <c r="F45" s="16" t="s">
        <v>13</v>
      </c>
      <c r="G45" s="17"/>
      <c r="H45" s="17"/>
    </row>
    <row r="46" spans="1:8" x14ac:dyDescent="0.25">
      <c r="A46" s="9" t="s">
        <v>111</v>
      </c>
      <c r="B46" s="5" t="s">
        <v>103</v>
      </c>
      <c r="C46" s="13">
        <v>8</v>
      </c>
      <c r="D46" s="13">
        <v>0</v>
      </c>
      <c r="E46" s="13">
        <f>C46*D46</f>
        <v>0</v>
      </c>
      <c r="F46" s="5" t="s">
        <v>13</v>
      </c>
      <c r="G46" s="21"/>
      <c r="H46" s="13">
        <f>C46*G46</f>
        <v>0</v>
      </c>
    </row>
    <row r="47" spans="1:8" x14ac:dyDescent="0.25">
      <c r="A47" s="9" t="s">
        <v>112</v>
      </c>
      <c r="B47" s="5" t="s">
        <v>103</v>
      </c>
      <c r="C47" s="13">
        <v>4</v>
      </c>
      <c r="D47" s="13">
        <v>0</v>
      </c>
      <c r="E47" s="13">
        <f>C47*D47</f>
        <v>0</v>
      </c>
      <c r="F47" s="5" t="s">
        <v>13</v>
      </c>
      <c r="G47" s="21"/>
      <c r="H47" s="13">
        <f>C47*G47</f>
        <v>0</v>
      </c>
    </row>
    <row r="48" spans="1:8" x14ac:dyDescent="0.25">
      <c r="A48" s="9" t="s">
        <v>113</v>
      </c>
      <c r="B48" s="5" t="s">
        <v>13</v>
      </c>
      <c r="C48" s="13"/>
      <c r="D48" s="13"/>
      <c r="E48" s="13">
        <f>I1+Parametry!B33/100*E42+Parametry!B33/100*E43+Parametry!B33/100*E46+Parametry!B33/100*E47</f>
        <v>0</v>
      </c>
      <c r="F48" s="5" t="s">
        <v>13</v>
      </c>
      <c r="G48" s="13"/>
      <c r="H48" s="13"/>
    </row>
    <row r="49" spans="1:8" x14ac:dyDescent="0.25">
      <c r="A49" s="18" t="s">
        <v>114</v>
      </c>
      <c r="B49" s="6" t="s">
        <v>13</v>
      </c>
      <c r="C49" s="15"/>
      <c r="D49" s="15"/>
      <c r="E49" s="15">
        <f>SUM(E3:E48)</f>
        <v>0</v>
      </c>
      <c r="F49" s="6" t="s">
        <v>13</v>
      </c>
      <c r="G49" s="15"/>
      <c r="H49" s="15">
        <f>SUM(H3:H48)</f>
        <v>0</v>
      </c>
    </row>
    <row r="50" spans="1:8" x14ac:dyDescent="0.25">
      <c r="A50" s="18" t="s">
        <v>115</v>
      </c>
      <c r="B50" s="6" t="s">
        <v>13</v>
      </c>
      <c r="C50" s="15"/>
      <c r="D50" s="15"/>
      <c r="E50" s="15"/>
      <c r="F50" s="6" t="s">
        <v>13</v>
      </c>
      <c r="G50" s="15"/>
      <c r="H50" s="15"/>
    </row>
    <row r="51" spans="1:8" x14ac:dyDescent="0.25">
      <c r="A51" s="19" t="s">
        <v>116</v>
      </c>
      <c r="B51" s="16" t="s">
        <v>13</v>
      </c>
      <c r="C51" s="17"/>
      <c r="D51" s="17"/>
      <c r="E51" s="17"/>
      <c r="F51" s="16" t="s">
        <v>13</v>
      </c>
      <c r="G51" s="17"/>
      <c r="H51" s="17"/>
    </row>
    <row r="52" spans="1:8" x14ac:dyDescent="0.25">
      <c r="A52" s="9" t="s">
        <v>117</v>
      </c>
      <c r="B52" s="5" t="s">
        <v>118</v>
      </c>
      <c r="C52" s="13">
        <v>0.04</v>
      </c>
      <c r="D52" s="13">
        <v>0</v>
      </c>
      <c r="E52" s="13">
        <f>C52*D52</f>
        <v>0</v>
      </c>
      <c r="F52" s="5" t="s">
        <v>13</v>
      </c>
      <c r="G52" s="21"/>
      <c r="H52" s="13">
        <f>C52*G52</f>
        <v>0</v>
      </c>
    </row>
    <row r="53" spans="1:8" x14ac:dyDescent="0.25">
      <c r="A53" s="19" t="s">
        <v>119</v>
      </c>
      <c r="B53" s="16" t="s">
        <v>13</v>
      </c>
      <c r="C53" s="17"/>
      <c r="D53" s="17"/>
      <c r="E53" s="17"/>
      <c r="F53" s="16" t="s">
        <v>13</v>
      </c>
      <c r="G53" s="17"/>
      <c r="H53" s="17"/>
    </row>
    <row r="54" spans="1:8" x14ac:dyDescent="0.25">
      <c r="A54" s="9" t="s">
        <v>120</v>
      </c>
      <c r="B54" s="5" t="s">
        <v>121</v>
      </c>
      <c r="C54" s="13">
        <v>25</v>
      </c>
      <c r="D54" s="13">
        <v>0</v>
      </c>
      <c r="E54" s="13">
        <f>C54*D54</f>
        <v>0</v>
      </c>
      <c r="F54" s="5" t="s">
        <v>13</v>
      </c>
      <c r="G54" s="21"/>
      <c r="H54" s="13">
        <f>C54*G54</f>
        <v>0</v>
      </c>
    </row>
    <row r="55" spans="1:8" x14ac:dyDescent="0.25">
      <c r="A55" s="19" t="s">
        <v>122</v>
      </c>
      <c r="B55" s="16" t="s">
        <v>13</v>
      </c>
      <c r="C55" s="17"/>
      <c r="D55" s="17"/>
      <c r="E55" s="17"/>
      <c r="F55" s="16" t="s">
        <v>13</v>
      </c>
      <c r="G55" s="17"/>
      <c r="H55" s="17"/>
    </row>
    <row r="56" spans="1:8" x14ac:dyDescent="0.25">
      <c r="A56" s="9" t="s">
        <v>123</v>
      </c>
      <c r="B56" s="5" t="s">
        <v>121</v>
      </c>
      <c r="C56" s="13">
        <v>6</v>
      </c>
      <c r="D56" s="13">
        <v>0</v>
      </c>
      <c r="E56" s="13">
        <f>C56*D56</f>
        <v>0</v>
      </c>
      <c r="F56" s="5" t="s">
        <v>13</v>
      </c>
      <c r="G56" s="21"/>
      <c r="H56" s="13">
        <f>C56*G56</f>
        <v>0</v>
      </c>
    </row>
    <row r="57" spans="1:8" x14ac:dyDescent="0.25">
      <c r="A57" s="19" t="s">
        <v>124</v>
      </c>
      <c r="B57" s="16" t="s">
        <v>13</v>
      </c>
      <c r="C57" s="17"/>
      <c r="D57" s="17"/>
      <c r="E57" s="17"/>
      <c r="F57" s="16" t="s">
        <v>13</v>
      </c>
      <c r="G57" s="17"/>
      <c r="H57" s="17"/>
    </row>
    <row r="58" spans="1:8" x14ac:dyDescent="0.25">
      <c r="A58" s="9" t="s">
        <v>125</v>
      </c>
      <c r="B58" s="5" t="s">
        <v>121</v>
      </c>
      <c r="C58" s="13">
        <v>6</v>
      </c>
      <c r="D58" s="13">
        <v>0</v>
      </c>
      <c r="E58" s="13">
        <f>C58*D58</f>
        <v>0</v>
      </c>
      <c r="F58" s="5" t="s">
        <v>13</v>
      </c>
      <c r="G58" s="21"/>
      <c r="H58" s="13">
        <f>C58*G58</f>
        <v>0</v>
      </c>
    </row>
    <row r="59" spans="1:8" x14ac:dyDescent="0.25">
      <c r="A59" s="19" t="s">
        <v>126</v>
      </c>
      <c r="B59" s="16" t="s">
        <v>13</v>
      </c>
      <c r="C59" s="17"/>
      <c r="D59" s="17"/>
      <c r="E59" s="17"/>
      <c r="F59" s="16" t="s">
        <v>13</v>
      </c>
      <c r="G59" s="17"/>
      <c r="H59" s="17"/>
    </row>
    <row r="60" spans="1:8" x14ac:dyDescent="0.25">
      <c r="A60" s="19" t="s">
        <v>127</v>
      </c>
      <c r="B60" s="16" t="s">
        <v>13</v>
      </c>
      <c r="C60" s="17"/>
      <c r="D60" s="17"/>
      <c r="E60" s="17"/>
      <c r="F60" s="16" t="s">
        <v>13</v>
      </c>
      <c r="G60" s="17"/>
      <c r="H60" s="17"/>
    </row>
    <row r="61" spans="1:8" x14ac:dyDescent="0.25">
      <c r="A61" s="9" t="s">
        <v>128</v>
      </c>
      <c r="B61" s="5" t="s">
        <v>129</v>
      </c>
      <c r="C61" s="13">
        <v>3</v>
      </c>
      <c r="D61" s="13">
        <v>0</v>
      </c>
      <c r="E61" s="13">
        <f>C61*D61</f>
        <v>0</v>
      </c>
      <c r="F61" s="5" t="s">
        <v>13</v>
      </c>
      <c r="G61" s="21"/>
      <c r="H61" s="13">
        <f>C61*G61</f>
        <v>0</v>
      </c>
    </row>
    <row r="62" spans="1:8" x14ac:dyDescent="0.25">
      <c r="A62" s="19" t="s">
        <v>130</v>
      </c>
      <c r="B62" s="16" t="s">
        <v>13</v>
      </c>
      <c r="C62" s="17"/>
      <c r="D62" s="17"/>
      <c r="E62" s="17"/>
      <c r="F62" s="16" t="s">
        <v>13</v>
      </c>
      <c r="G62" s="17"/>
      <c r="H62" s="17"/>
    </row>
    <row r="63" spans="1:8" x14ac:dyDescent="0.25">
      <c r="A63" s="9" t="s">
        <v>131</v>
      </c>
      <c r="B63" s="5" t="s">
        <v>129</v>
      </c>
      <c r="C63" s="13">
        <v>3</v>
      </c>
      <c r="D63" s="21"/>
      <c r="E63" s="13">
        <f>C63*D63</f>
        <v>0</v>
      </c>
      <c r="F63" s="5" t="s">
        <v>13</v>
      </c>
      <c r="G63" s="21"/>
      <c r="H63" s="13">
        <f>C63*G63</f>
        <v>0</v>
      </c>
    </row>
    <row r="64" spans="1:8" x14ac:dyDescent="0.25">
      <c r="A64" s="19" t="s">
        <v>132</v>
      </c>
      <c r="B64" s="16" t="s">
        <v>13</v>
      </c>
      <c r="C64" s="17"/>
      <c r="D64" s="17"/>
      <c r="E64" s="17"/>
      <c r="F64" s="16" t="s">
        <v>13</v>
      </c>
      <c r="G64" s="17"/>
      <c r="H64" s="17"/>
    </row>
    <row r="65" spans="1:8" x14ac:dyDescent="0.25">
      <c r="A65" s="9" t="s">
        <v>133</v>
      </c>
      <c r="B65" s="5" t="s">
        <v>129</v>
      </c>
      <c r="C65" s="13">
        <v>6</v>
      </c>
      <c r="D65" s="13">
        <v>0</v>
      </c>
      <c r="E65" s="13">
        <f>C65*D65</f>
        <v>0</v>
      </c>
      <c r="F65" s="5" t="s">
        <v>13</v>
      </c>
      <c r="G65" s="21"/>
      <c r="H65" s="13">
        <f>C65*G65</f>
        <v>0</v>
      </c>
    </row>
    <row r="66" spans="1:8" x14ac:dyDescent="0.25">
      <c r="A66" s="19" t="s">
        <v>134</v>
      </c>
      <c r="B66" s="16" t="s">
        <v>13</v>
      </c>
      <c r="C66" s="17"/>
      <c r="D66" s="17"/>
      <c r="E66" s="17"/>
      <c r="F66" s="16" t="s">
        <v>13</v>
      </c>
      <c r="G66" s="17"/>
      <c r="H66" s="17"/>
    </row>
    <row r="67" spans="1:8" x14ac:dyDescent="0.25">
      <c r="A67" s="9" t="s">
        <v>135</v>
      </c>
      <c r="B67" s="5" t="s">
        <v>63</v>
      </c>
      <c r="C67" s="13">
        <v>35</v>
      </c>
      <c r="D67" s="13">
        <v>0</v>
      </c>
      <c r="E67" s="13">
        <f>C67*D67</f>
        <v>0</v>
      </c>
      <c r="F67" s="5" t="s">
        <v>13</v>
      </c>
      <c r="G67" s="21"/>
      <c r="H67" s="13">
        <f>C67*G67</f>
        <v>0</v>
      </c>
    </row>
    <row r="68" spans="1:8" x14ac:dyDescent="0.25">
      <c r="A68" s="19" t="s">
        <v>136</v>
      </c>
      <c r="B68" s="16" t="s">
        <v>13</v>
      </c>
      <c r="C68" s="17"/>
      <c r="D68" s="17"/>
      <c r="E68" s="17"/>
      <c r="F68" s="16" t="s">
        <v>13</v>
      </c>
      <c r="G68" s="17"/>
      <c r="H68" s="17"/>
    </row>
    <row r="69" spans="1:8" x14ac:dyDescent="0.25">
      <c r="A69" s="9" t="s">
        <v>137</v>
      </c>
      <c r="B69" s="5" t="s">
        <v>63</v>
      </c>
      <c r="C69" s="13">
        <v>35</v>
      </c>
      <c r="D69" s="21"/>
      <c r="E69" s="13">
        <f>C69*D69</f>
        <v>0</v>
      </c>
      <c r="F69" s="5" t="s">
        <v>13</v>
      </c>
      <c r="G69" s="21"/>
      <c r="H69" s="13">
        <f>C69*G69</f>
        <v>0</v>
      </c>
    </row>
    <row r="70" spans="1:8" x14ac:dyDescent="0.25">
      <c r="A70" s="19" t="s">
        <v>138</v>
      </c>
      <c r="B70" s="16" t="s">
        <v>13</v>
      </c>
      <c r="C70" s="17"/>
      <c r="D70" s="17"/>
      <c r="E70" s="17"/>
      <c r="F70" s="16" t="s">
        <v>13</v>
      </c>
      <c r="G70" s="17"/>
      <c r="H70" s="17"/>
    </row>
    <row r="71" spans="1:8" x14ac:dyDescent="0.25">
      <c r="A71" s="9" t="s">
        <v>139</v>
      </c>
      <c r="B71" s="5" t="s">
        <v>63</v>
      </c>
      <c r="C71" s="13">
        <v>35</v>
      </c>
      <c r="D71" s="21"/>
      <c r="E71" s="13">
        <f>C71*D71</f>
        <v>0</v>
      </c>
      <c r="F71" s="5" t="s">
        <v>13</v>
      </c>
      <c r="G71" s="21"/>
      <c r="H71" s="13">
        <f>C71*G71</f>
        <v>0</v>
      </c>
    </row>
    <row r="72" spans="1:8" x14ac:dyDescent="0.25">
      <c r="A72" s="19" t="s">
        <v>140</v>
      </c>
      <c r="B72" s="16" t="s">
        <v>13</v>
      </c>
      <c r="C72" s="17"/>
      <c r="D72" s="17"/>
      <c r="E72" s="17"/>
      <c r="F72" s="16" t="s">
        <v>13</v>
      </c>
      <c r="G72" s="17"/>
      <c r="H72" s="17"/>
    </row>
    <row r="73" spans="1:8" x14ac:dyDescent="0.25">
      <c r="A73" s="9" t="s">
        <v>141</v>
      </c>
      <c r="B73" s="5" t="s">
        <v>63</v>
      </c>
      <c r="C73" s="13">
        <v>12</v>
      </c>
      <c r="D73" s="21"/>
      <c r="E73" s="13">
        <f>C73*D73</f>
        <v>0</v>
      </c>
      <c r="F73" s="5" t="s">
        <v>13</v>
      </c>
      <c r="G73" s="21"/>
      <c r="H73" s="13">
        <f>C73*G73</f>
        <v>0</v>
      </c>
    </row>
    <row r="74" spans="1:8" x14ac:dyDescent="0.25">
      <c r="A74" s="9" t="s">
        <v>142</v>
      </c>
      <c r="B74" s="5" t="s">
        <v>67</v>
      </c>
      <c r="C74" s="13">
        <v>1</v>
      </c>
      <c r="D74" s="13">
        <v>0</v>
      </c>
      <c r="E74" s="13">
        <f>C74*D74</f>
        <v>0</v>
      </c>
      <c r="F74" s="5" t="s">
        <v>13</v>
      </c>
      <c r="G74" s="21"/>
      <c r="H74" s="13">
        <f>C74*G74</f>
        <v>0</v>
      </c>
    </row>
    <row r="75" spans="1:8" x14ac:dyDescent="0.25">
      <c r="A75" s="19" t="s">
        <v>143</v>
      </c>
      <c r="B75" s="16" t="s">
        <v>13</v>
      </c>
      <c r="C75" s="17"/>
      <c r="D75" s="17"/>
      <c r="E75" s="17"/>
      <c r="F75" s="16" t="s">
        <v>13</v>
      </c>
      <c r="G75" s="17"/>
      <c r="H75" s="17"/>
    </row>
    <row r="76" spans="1:8" x14ac:dyDescent="0.25">
      <c r="A76" s="9" t="s">
        <v>144</v>
      </c>
      <c r="B76" s="5" t="s">
        <v>67</v>
      </c>
      <c r="C76" s="13">
        <v>1</v>
      </c>
      <c r="D76" s="13">
        <v>0</v>
      </c>
      <c r="E76" s="13">
        <f>C76*D76</f>
        <v>0</v>
      </c>
      <c r="F76" s="5" t="s">
        <v>13</v>
      </c>
      <c r="G76" s="21"/>
      <c r="H76" s="13">
        <f>C76*G76</f>
        <v>0</v>
      </c>
    </row>
    <row r="77" spans="1:8" x14ac:dyDescent="0.25">
      <c r="A77" s="19" t="s">
        <v>145</v>
      </c>
      <c r="B77" s="16" t="s">
        <v>13</v>
      </c>
      <c r="C77" s="17"/>
      <c r="D77" s="17"/>
      <c r="E77" s="17"/>
      <c r="F77" s="16" t="s">
        <v>13</v>
      </c>
      <c r="G77" s="17"/>
      <c r="H77" s="17"/>
    </row>
    <row r="78" spans="1:8" x14ac:dyDescent="0.25">
      <c r="A78" s="9" t="s">
        <v>146</v>
      </c>
      <c r="B78" s="5" t="s">
        <v>63</v>
      </c>
      <c r="C78" s="13">
        <v>2</v>
      </c>
      <c r="D78" s="21"/>
      <c r="E78" s="13">
        <f>C78*D78</f>
        <v>0</v>
      </c>
      <c r="F78" s="5" t="s">
        <v>13</v>
      </c>
      <c r="G78" s="21"/>
      <c r="H78" s="13">
        <f>C78*G78</f>
        <v>0</v>
      </c>
    </row>
    <row r="79" spans="1:8" x14ac:dyDescent="0.25">
      <c r="A79" s="19" t="s">
        <v>147</v>
      </c>
      <c r="B79" s="16" t="s">
        <v>13</v>
      </c>
      <c r="C79" s="17"/>
      <c r="D79" s="17"/>
      <c r="E79" s="17"/>
      <c r="F79" s="16" t="s">
        <v>13</v>
      </c>
      <c r="G79" s="17"/>
      <c r="H79" s="17"/>
    </row>
    <row r="80" spans="1:8" x14ac:dyDescent="0.25">
      <c r="A80" s="9" t="s">
        <v>148</v>
      </c>
      <c r="B80" s="5" t="s">
        <v>63</v>
      </c>
      <c r="C80" s="13">
        <v>35</v>
      </c>
      <c r="D80" s="13">
        <v>0</v>
      </c>
      <c r="E80" s="13">
        <f>C80*D80</f>
        <v>0</v>
      </c>
      <c r="F80" s="5" t="s">
        <v>13</v>
      </c>
      <c r="G80" s="21"/>
      <c r="H80" s="13">
        <f>C80*G80</f>
        <v>0</v>
      </c>
    </row>
    <row r="81" spans="1:8" x14ac:dyDescent="0.25">
      <c r="A81" s="19" t="s">
        <v>132</v>
      </c>
      <c r="B81" s="16" t="s">
        <v>13</v>
      </c>
      <c r="C81" s="17"/>
      <c r="D81" s="17"/>
      <c r="E81" s="17"/>
      <c r="F81" s="16" t="s">
        <v>13</v>
      </c>
      <c r="G81" s="17"/>
      <c r="H81" s="17"/>
    </row>
    <row r="82" spans="1:8" x14ac:dyDescent="0.25">
      <c r="A82" s="9" t="s">
        <v>149</v>
      </c>
      <c r="B82" s="5" t="s">
        <v>129</v>
      </c>
      <c r="C82" s="13">
        <v>6</v>
      </c>
      <c r="D82" s="13">
        <v>0</v>
      </c>
      <c r="E82" s="13">
        <f>C82*D82</f>
        <v>0</v>
      </c>
      <c r="F82" s="5" t="s">
        <v>13</v>
      </c>
      <c r="G82" s="21"/>
      <c r="H82" s="13">
        <f>C82*G82</f>
        <v>0</v>
      </c>
    </row>
    <row r="83" spans="1:8" x14ac:dyDescent="0.25">
      <c r="A83" s="9" t="s">
        <v>150</v>
      </c>
      <c r="B83" s="5" t="s">
        <v>118</v>
      </c>
      <c r="C83" s="13">
        <v>3</v>
      </c>
      <c r="D83" s="13">
        <v>0</v>
      </c>
      <c r="E83" s="13">
        <f>C83*D83</f>
        <v>0</v>
      </c>
      <c r="F83" s="5" t="s">
        <v>13</v>
      </c>
      <c r="G83" s="21"/>
      <c r="H83" s="13">
        <f>C83*G83</f>
        <v>0</v>
      </c>
    </row>
    <row r="84" spans="1:8" x14ac:dyDescent="0.25">
      <c r="A84" s="19" t="s">
        <v>151</v>
      </c>
      <c r="B84" s="16" t="s">
        <v>13</v>
      </c>
      <c r="C84" s="17"/>
      <c r="D84" s="17"/>
      <c r="E84" s="17"/>
      <c r="F84" s="16" t="s">
        <v>13</v>
      </c>
      <c r="G84" s="17"/>
      <c r="H84" s="17"/>
    </row>
    <row r="85" spans="1:8" x14ac:dyDescent="0.25">
      <c r="A85" s="9" t="s">
        <v>152</v>
      </c>
      <c r="B85" s="5" t="s">
        <v>121</v>
      </c>
      <c r="C85" s="13">
        <v>25</v>
      </c>
      <c r="D85" s="13">
        <v>0</v>
      </c>
      <c r="E85" s="13">
        <f>C85*D85</f>
        <v>0</v>
      </c>
      <c r="F85" s="5" t="s">
        <v>13</v>
      </c>
      <c r="G85" s="21"/>
      <c r="H85" s="13">
        <f>C85*G85</f>
        <v>0</v>
      </c>
    </row>
    <row r="86" spans="1:8" x14ac:dyDescent="0.25">
      <c r="A86" s="19" t="s">
        <v>153</v>
      </c>
      <c r="B86" s="16" t="s">
        <v>13</v>
      </c>
      <c r="C86" s="17"/>
      <c r="D86" s="17"/>
      <c r="E86" s="17"/>
      <c r="F86" s="16" t="s">
        <v>13</v>
      </c>
      <c r="G86" s="17"/>
      <c r="H86" s="17"/>
    </row>
    <row r="87" spans="1:8" x14ac:dyDescent="0.25">
      <c r="A87" s="9" t="s">
        <v>125</v>
      </c>
      <c r="B87" s="5" t="s">
        <v>121</v>
      </c>
      <c r="C87" s="13">
        <v>6</v>
      </c>
      <c r="D87" s="13">
        <v>0</v>
      </c>
      <c r="E87" s="13">
        <f>C87*D87</f>
        <v>0</v>
      </c>
      <c r="F87" s="5" t="s">
        <v>13</v>
      </c>
      <c r="G87" s="21"/>
      <c r="H87" s="13">
        <f>C87*G87</f>
        <v>0</v>
      </c>
    </row>
    <row r="88" spans="1:8" x14ac:dyDescent="0.25">
      <c r="A88" s="18" t="s">
        <v>154</v>
      </c>
      <c r="B88" s="6" t="s">
        <v>13</v>
      </c>
      <c r="C88" s="15"/>
      <c r="D88" s="15"/>
      <c r="E88" s="15">
        <f>SUM(E51:E87)</f>
        <v>0</v>
      </c>
      <c r="F88" s="6" t="s">
        <v>13</v>
      </c>
      <c r="G88" s="15"/>
      <c r="H88" s="15">
        <f>SUM(H51:H87)</f>
        <v>0</v>
      </c>
    </row>
    <row r="89" spans="1:8" x14ac:dyDescent="0.25">
      <c r="A89" s="9" t="s">
        <v>13</v>
      </c>
      <c r="B89" s="5" t="s">
        <v>13</v>
      </c>
      <c r="C89" s="13"/>
      <c r="D89" s="13"/>
      <c r="E89" s="13"/>
      <c r="F89" s="5" t="s">
        <v>13</v>
      </c>
      <c r="G89" s="13"/>
      <c r="H89" s="13"/>
    </row>
  </sheetData>
  <sheetProtection algorithmName="SHA-512" hashValue="SRcRJbvKJAdHuDJLO9VMmzZKCLzIjcrGFdnAyE+P42nO3eK+XVdXvMbYyWvyUuasuH4VkDkTDSdiaYxTuHoOYg==" saltValue="9o2vtj7jwub2W5hws6TaP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&amp;CNasvětlení přechodů pro chodce v Uherském Brodě
SOI 03 - Přechod v ulici Na Dlouhých, u Balkánu</oddHeader>
    <oddFooter>&amp;RList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B4" sqref="B4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3" max="3" width="0" hidden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6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18</v>
      </c>
      <c r="C10" s="2"/>
    </row>
    <row r="11" spans="1:3" x14ac:dyDescent="0.25">
      <c r="A11" s="5" t="s">
        <v>19</v>
      </c>
      <c r="B11" s="7" t="s">
        <v>20</v>
      </c>
      <c r="C11" s="2"/>
    </row>
    <row r="12" spans="1:3" x14ac:dyDescent="0.25">
      <c r="A12" s="5" t="s">
        <v>21</v>
      </c>
      <c r="B12" s="7" t="s">
        <v>18</v>
      </c>
      <c r="C12" s="2"/>
    </row>
    <row r="13" spans="1:3" x14ac:dyDescent="0.25">
      <c r="A13" s="5" t="s">
        <v>22</v>
      </c>
      <c r="B13" s="7" t="s">
        <v>23</v>
      </c>
      <c r="C13" s="2"/>
    </row>
    <row r="14" spans="1:3" x14ac:dyDescent="0.25">
      <c r="A14" s="5" t="s">
        <v>24</v>
      </c>
      <c r="B14" s="7" t="s">
        <v>25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26</v>
      </c>
      <c r="B16" s="8" t="s">
        <v>27</v>
      </c>
      <c r="C16" s="2"/>
    </row>
    <row r="17" spans="1:3" x14ac:dyDescent="0.25">
      <c r="A17" s="5" t="s">
        <v>28</v>
      </c>
      <c r="B17" s="8" t="s">
        <v>29</v>
      </c>
      <c r="C17" s="2"/>
    </row>
    <row r="18" spans="1:3" x14ac:dyDescent="0.25">
      <c r="A18" s="5" t="s">
        <v>30</v>
      </c>
      <c r="B18" s="8" t="s">
        <v>31</v>
      </c>
      <c r="C18" s="2"/>
    </row>
    <row r="19" spans="1:3" x14ac:dyDescent="0.25">
      <c r="A19" s="5" t="s">
        <v>32</v>
      </c>
      <c r="B19" s="8" t="s">
        <v>29</v>
      </c>
      <c r="C19" s="2"/>
    </row>
    <row r="20" spans="1:3" x14ac:dyDescent="0.25">
      <c r="A20" s="5" t="s">
        <v>33</v>
      </c>
      <c r="B20" s="8" t="s">
        <v>29</v>
      </c>
      <c r="C20" s="2"/>
    </row>
    <row r="21" spans="1:3" x14ac:dyDescent="0.25">
      <c r="A21" s="5" t="s">
        <v>34</v>
      </c>
      <c r="B21" s="8" t="s">
        <v>35</v>
      </c>
      <c r="C21" s="2"/>
    </row>
    <row r="22" spans="1:3" x14ac:dyDescent="0.25">
      <c r="A22" s="5" t="s">
        <v>36</v>
      </c>
      <c r="B22" s="8" t="s">
        <v>35</v>
      </c>
      <c r="C22" s="2"/>
    </row>
    <row r="23" spans="1:3" x14ac:dyDescent="0.25">
      <c r="A23" s="5" t="s">
        <v>37</v>
      </c>
      <c r="B23" s="8" t="s">
        <v>38</v>
      </c>
      <c r="C23" s="2"/>
    </row>
    <row r="24" spans="1:3" x14ac:dyDescent="0.25">
      <c r="A24" s="5" t="s">
        <v>39</v>
      </c>
      <c r="B24" s="8" t="s">
        <v>40</v>
      </c>
      <c r="C24" s="2"/>
    </row>
    <row r="25" spans="1:3" x14ac:dyDescent="0.25">
      <c r="A25" s="5" t="s">
        <v>41</v>
      </c>
      <c r="B25" s="8" t="s">
        <v>35</v>
      </c>
      <c r="C25" s="2"/>
    </row>
    <row r="26" spans="1:3" x14ac:dyDescent="0.25">
      <c r="A26" s="5" t="s">
        <v>42</v>
      </c>
      <c r="B26" s="8" t="s">
        <v>43</v>
      </c>
      <c r="C26" s="2"/>
    </row>
    <row r="27" spans="1:3" x14ac:dyDescent="0.25">
      <c r="A27" s="5" t="s">
        <v>44</v>
      </c>
      <c r="B27" s="8" t="s">
        <v>35</v>
      </c>
      <c r="C27" s="2"/>
    </row>
    <row r="28" spans="1:3" x14ac:dyDescent="0.25">
      <c r="A28" s="5" t="s">
        <v>45</v>
      </c>
      <c r="B28" s="8" t="s">
        <v>35</v>
      </c>
      <c r="C28" s="2"/>
    </row>
    <row r="29" spans="1:3" x14ac:dyDescent="0.25">
      <c r="A29" s="5" t="s">
        <v>46</v>
      </c>
      <c r="B29" s="8" t="s">
        <v>35</v>
      </c>
      <c r="C29" s="2"/>
    </row>
    <row r="30" spans="1:3" x14ac:dyDescent="0.25">
      <c r="A30" s="5" t="s">
        <v>47</v>
      </c>
      <c r="B30" s="8" t="s">
        <v>35</v>
      </c>
      <c r="C30" s="2"/>
    </row>
    <row r="31" spans="1:3" ht="24.75" x14ac:dyDescent="0.25">
      <c r="A31" s="9" t="s">
        <v>48</v>
      </c>
      <c r="B31" s="8" t="s">
        <v>49</v>
      </c>
      <c r="C31" s="2"/>
    </row>
    <row r="32" spans="1:3" x14ac:dyDescent="0.25">
      <c r="A32" s="5" t="s">
        <v>50</v>
      </c>
      <c r="B32" s="8" t="s">
        <v>51</v>
      </c>
      <c r="C32" s="2"/>
    </row>
    <row r="33" spans="1:2" x14ac:dyDescent="0.25">
      <c r="A33" s="10" t="s">
        <v>52</v>
      </c>
      <c r="B33" s="10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firstPageNumber="3" fitToHeight="0" orientation="portrait" useFirstPageNumber="1" r:id="rId1"/>
  <headerFooter>
    <oddHeader>&amp;CNasvětlení přechodů pro chodce v Uherském Brodě
SOI 03 - Přechod v ulici Na Dlouhých, u Balkánu</oddHeader>
    <oddFooter>&amp;RList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2021-12-08T09:07:29Z</cp:lastPrinted>
  <dcterms:created xsi:type="dcterms:W3CDTF">2019-09-19T07:59:47Z</dcterms:created>
  <dcterms:modified xsi:type="dcterms:W3CDTF">2021-12-08T09:14:10Z</dcterms:modified>
</cp:coreProperties>
</file>